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інансовий відділ Савранської селищної ради\Виконання 2023\2023\на комісію\"/>
    </mc:Choice>
  </mc:AlternateContent>
  <xr:revisionPtr revIDLastSave="0" documentId="13_ncr:1_{933F79F8-03DC-46AC-8574-3FB87DFA36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27" r:id="rId1"/>
  </sheets>
  <definedNames>
    <definedName name="_xlnm.Print_Area" localSheetId="0">'2023'!$A$1:$I$18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27" l="1"/>
  <c r="E14" i="27"/>
  <c r="E12" i="27"/>
  <c r="E15" i="27"/>
  <c r="E8" i="27"/>
  <c r="E7" i="27"/>
  <c r="E13" i="27"/>
  <c r="E11" i="27"/>
  <c r="E10" i="27"/>
  <c r="E9" i="27"/>
  <c r="E6" i="27"/>
  <c r="E5" i="27"/>
  <c r="E4" i="27"/>
  <c r="E3" i="27"/>
  <c r="K4" i="27"/>
  <c r="K5" i="27"/>
  <c r="K6" i="27"/>
  <c r="K7" i="27"/>
  <c r="K8" i="27"/>
  <c r="K9" i="27"/>
  <c r="K10" i="27"/>
  <c r="K11" i="27"/>
  <c r="K12" i="27"/>
  <c r="K13" i="27"/>
  <c r="K14" i="27"/>
  <c r="K15" i="27"/>
  <c r="K3" i="27"/>
  <c r="J16" i="27"/>
  <c r="K16" i="27" l="1"/>
  <c r="I4" i="27"/>
  <c r="L4" i="27" s="1"/>
  <c r="I6" i="27"/>
  <c r="L6" i="27" s="1"/>
  <c r="I7" i="27"/>
  <c r="L7" i="27" s="1"/>
  <c r="I8" i="27"/>
  <c r="L8" i="27" s="1"/>
  <c r="I9" i="27"/>
  <c r="L9" i="27" s="1"/>
  <c r="I10" i="27"/>
  <c r="L10" i="27" s="1"/>
  <c r="I11" i="27"/>
  <c r="L11" i="27" s="1"/>
  <c r="I12" i="27"/>
  <c r="L12" i="27" s="1"/>
  <c r="I13" i="27"/>
  <c r="L13" i="27" s="1"/>
  <c r="I14" i="27"/>
  <c r="L14" i="27" s="1"/>
  <c r="I15" i="27"/>
  <c r="L15" i="27" s="1"/>
  <c r="F16" i="27"/>
  <c r="G4" i="27"/>
  <c r="G5" i="27"/>
  <c r="G6" i="27"/>
  <c r="G7" i="27"/>
  <c r="G8" i="27"/>
  <c r="G9" i="27"/>
  <c r="G10" i="27"/>
  <c r="G11" i="27"/>
  <c r="G12" i="27"/>
  <c r="G13" i="27"/>
  <c r="G14" i="27"/>
  <c r="G15" i="27"/>
  <c r="G3" i="27"/>
  <c r="D16" i="27"/>
  <c r="C16" i="27"/>
  <c r="G16" i="27" l="1"/>
  <c r="I5" i="27"/>
  <c r="L5" i="27" s="1"/>
  <c r="I3" i="27"/>
  <c r="L3" i="27" s="1"/>
  <c r="H16" i="27"/>
  <c r="I16" i="27" l="1"/>
</calcChain>
</file>

<file path=xl/sharedStrings.xml><?xml version="1.0" encoding="utf-8"?>
<sst xmlns="http://schemas.openxmlformats.org/spreadsheetml/2006/main" count="27" uniqueCount="27">
  <si>
    <t>Саврань</t>
  </si>
  <si>
    <t>Полянецьке</t>
  </si>
  <si>
    <t>Вільшанка</t>
  </si>
  <si>
    <t>Дубиново</t>
  </si>
  <si>
    <t>Слюсарево</t>
  </si>
  <si>
    <t>Неделково</t>
  </si>
  <si>
    <t>Бакша</t>
  </si>
  <si>
    <t>Капустянка</t>
  </si>
  <si>
    <t>Йосипівка</t>
  </si>
  <si>
    <t>Кам’яне</t>
  </si>
  <si>
    <t>Осички</t>
  </si>
  <si>
    <t>Концеба</t>
  </si>
  <si>
    <t>Байбузівка</t>
  </si>
  <si>
    <t>Перелік шкіл</t>
  </si>
  <si>
    <t>Всього:</t>
  </si>
  <si>
    <t>Кількість дітей в садочку</t>
  </si>
  <si>
    <t>Витрат місцевий бюджет</t>
  </si>
  <si>
    <t>Кількість учнів</t>
  </si>
  <si>
    <t>Завантаженість закладу, %</t>
  </si>
  <si>
    <t>Потужність закладів (школа)</t>
  </si>
  <si>
    <t>Розрахунок витрат коштів на одну дитину по закладах освіти за 2023 рік</t>
  </si>
  <si>
    <t>Середньорічна вартість на 1-ну дитину за рахунок місцевого бюджету</t>
  </si>
  <si>
    <t>Витрат на рік субвенція</t>
  </si>
  <si>
    <t>Всього витрат на навчальний заклад</t>
  </si>
  <si>
    <t>Середня наповнюваність класів</t>
  </si>
  <si>
    <t>Середньорічна вартість на 1-го учня за рахунок субвенції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</si>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</sst>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23">
    <xf numFmtId="0" fontId="0" fillId="0" borderId="0" xfId="0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10" xfId="0" applyFont="1" applyBorder="1" applyAlignment="1">
      <alignment horizontal="left" vertical="center"/>
    </xf>
    <xf numFmtId="4" fontId="20" fillId="0" borderId="0" xfId="0" applyNumberFormat="1" applyFont="1"/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0" fontId="0" fillId="0" borderId="0" xfId="0" applyFont="1"/>
    <xf numFmtId="0" fontId="21" fillId="0" borderId="0" xfId="0" applyFont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2" fontId="21" fillId="0" borderId="1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/>
    <xf numFmtId="0" fontId="21" fillId="0" borderId="11" xfId="0" applyFont="1" applyBorder="1" applyAlignment="1">
      <alignment horizontal="center" vertical="center"/>
    </xf>
  </cellXfs>
  <cellStyles count="44">
    <cellStyle name="20% - Акцент1" xfId="3" xr:uid="{00000000-0005-0000-0000-000000000000}"/>
    <cellStyle name="20% - Акцент2" xfId="4" xr:uid="{00000000-0005-0000-0000-000001000000}"/>
    <cellStyle name="20% - Акцент3" xfId="5" xr:uid="{00000000-0005-0000-0000-000002000000}"/>
    <cellStyle name="20% - Акцент4" xfId="6" xr:uid="{00000000-0005-0000-0000-000003000000}"/>
    <cellStyle name="20% - Акцент5" xfId="7" xr:uid="{00000000-0005-0000-0000-000004000000}"/>
    <cellStyle name="20% - Акцент6" xfId="8" xr:uid="{00000000-0005-0000-0000-000005000000}"/>
    <cellStyle name="40% - Акцент1" xfId="9" xr:uid="{00000000-0005-0000-0000-000006000000}"/>
    <cellStyle name="40% - Акцент2" xfId="10" xr:uid="{00000000-0005-0000-0000-000007000000}"/>
    <cellStyle name="40% - Акцент3" xfId="11" xr:uid="{00000000-0005-0000-0000-000008000000}"/>
    <cellStyle name="40% - Акцент4" xfId="12" xr:uid="{00000000-0005-0000-0000-000009000000}"/>
    <cellStyle name="40% - Акцент5" xfId="13" xr:uid="{00000000-0005-0000-0000-00000A000000}"/>
    <cellStyle name="40% - Акцент6" xfId="14" xr:uid="{00000000-0005-0000-0000-00000B000000}"/>
    <cellStyle name="60% - Акцент1" xfId="15" xr:uid="{00000000-0005-0000-0000-00000C000000}"/>
    <cellStyle name="60% - Акцент2" xfId="16" xr:uid="{00000000-0005-0000-0000-00000D000000}"/>
    <cellStyle name="60% - Акцент3" xfId="17" xr:uid="{00000000-0005-0000-0000-00000E000000}"/>
    <cellStyle name="60% - Акцент4" xfId="18" xr:uid="{00000000-0005-0000-0000-00000F000000}"/>
    <cellStyle name="60% - Акцент5" xfId="19" xr:uid="{00000000-0005-0000-0000-000010000000}"/>
    <cellStyle name="60% - Акцент6" xfId="20" xr:uid="{00000000-0005-0000-0000-000011000000}"/>
    <cellStyle name="Акцент1" xfId="21" xr:uid="{00000000-0005-0000-0000-000012000000}"/>
    <cellStyle name="Акцент2" xfId="22" xr:uid="{00000000-0005-0000-0000-000013000000}"/>
    <cellStyle name="Акцент3" xfId="23" xr:uid="{00000000-0005-0000-0000-000014000000}"/>
    <cellStyle name="Акцент4" xfId="24" xr:uid="{00000000-0005-0000-0000-000015000000}"/>
    <cellStyle name="Акцент5" xfId="25" xr:uid="{00000000-0005-0000-0000-000016000000}"/>
    <cellStyle name="Акцент6" xfId="26" xr:uid="{00000000-0005-0000-0000-000017000000}"/>
    <cellStyle name="Ввод " xfId="27" xr:uid="{00000000-0005-0000-0000-000018000000}"/>
    <cellStyle name="Вывод" xfId="28" xr:uid="{00000000-0005-0000-0000-000019000000}"/>
    <cellStyle name="Вычисление" xfId="29" xr:uid="{00000000-0005-0000-0000-00001A000000}"/>
    <cellStyle name="Заголовок 1 2" xfId="30" xr:uid="{00000000-0005-0000-0000-00001B000000}"/>
    <cellStyle name="Заголовок 2 2" xfId="31" xr:uid="{00000000-0005-0000-0000-00001C000000}"/>
    <cellStyle name="Заголовок 3 2" xfId="32" xr:uid="{00000000-0005-0000-0000-00001D000000}"/>
    <cellStyle name="Заголовок 4 2" xfId="33" xr:uid="{00000000-0005-0000-0000-00001E000000}"/>
    <cellStyle name="Звичайний 2" xfId="1" xr:uid="{00000000-0005-0000-0000-00001F000000}"/>
    <cellStyle name="Звичайний 3" xfId="2" xr:uid="{00000000-0005-0000-0000-000020000000}"/>
    <cellStyle name="Итог" xfId="34" xr:uid="{00000000-0005-0000-0000-000021000000}"/>
    <cellStyle name="Контрольная ячейка" xfId="35" xr:uid="{00000000-0005-0000-0000-000022000000}"/>
    <cellStyle name="Название" xfId="36" xr:uid="{00000000-0005-0000-0000-000023000000}"/>
    <cellStyle name="Нейтральный" xfId="37" xr:uid="{00000000-0005-0000-0000-000024000000}"/>
    <cellStyle name="Обычный" xfId="0" builtinId="0"/>
    <cellStyle name="Плохой" xfId="38" xr:uid="{00000000-0005-0000-0000-000026000000}"/>
    <cellStyle name="Пояснение" xfId="39" xr:uid="{00000000-0005-0000-0000-000027000000}"/>
    <cellStyle name="Примечание" xfId="40" xr:uid="{00000000-0005-0000-0000-000028000000}"/>
    <cellStyle name="Связанная ячейка" xfId="41" xr:uid="{00000000-0005-0000-0000-000029000000}"/>
    <cellStyle name="Текст предупреждения" xfId="42" xr:uid="{00000000-0005-0000-0000-00002A000000}"/>
    <cellStyle name="Хороший" xfId="43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9"/>
  <sheetViews>
    <sheetView tabSelected="1" zoomScale="90" zoomScaleNormal="90" workbookViewId="0">
      <selection activeCell="B1" sqref="B1:I1"/>
    </sheetView>
  </sheetViews>
  <sheetFormatPr defaultRowHeight="15" x14ac:dyDescent="0.25"/>
  <cols>
    <col min="1" max="1" width="2.28515625" customWidth="1"/>
    <col min="2" max="2" width="19.28515625" style="1" customWidth="1"/>
    <col min="3" max="3" width="10.7109375" style="1" customWidth="1"/>
    <col min="4" max="4" width="12.140625" style="1" customWidth="1"/>
    <col min="5" max="5" width="13" style="1" customWidth="1"/>
    <col min="6" max="6" width="14.7109375" style="1" customWidth="1"/>
    <col min="7" max="7" width="15.140625" style="1" customWidth="1"/>
    <col min="8" max="8" width="18.140625" style="1" customWidth="1"/>
    <col min="9" max="9" width="21.5703125" style="1" customWidth="1"/>
    <col min="10" max="10" width="19.140625" style="1" customWidth="1"/>
    <col min="11" max="11" width="18.42578125" style="1" customWidth="1"/>
    <col min="12" max="15" width="15.42578125" style="1" customWidth="1"/>
  </cols>
  <sheetData>
    <row r="1" spans="2:16" ht="19.149999999999999" customHeight="1" x14ac:dyDescent="0.25">
      <c r="B1" s="22" t="s">
        <v>20</v>
      </c>
      <c r="C1" s="22"/>
      <c r="D1" s="22"/>
      <c r="E1" s="22"/>
      <c r="F1" s="22"/>
      <c r="G1" s="22"/>
      <c r="H1" s="22"/>
      <c r="I1" s="22"/>
      <c r="J1" s="14"/>
      <c r="K1" s="14"/>
      <c r="L1" s="14" t="s">
        <v>26</v>
      </c>
      <c r="M1" s="14"/>
      <c r="N1" s="14"/>
      <c r="O1" s="14"/>
      <c r="P1" s="13"/>
    </row>
    <row r="2" spans="2:16" s="1" customFormat="1" ht="80.25" customHeight="1" x14ac:dyDescent="0.25">
      <c r="B2" s="6" t="s">
        <v>13</v>
      </c>
      <c r="C2" s="7" t="s">
        <v>17</v>
      </c>
      <c r="D2" s="7" t="s">
        <v>15</v>
      </c>
      <c r="E2" s="7" t="s">
        <v>24</v>
      </c>
      <c r="F2" s="7" t="s">
        <v>19</v>
      </c>
      <c r="G2" s="7" t="s">
        <v>18</v>
      </c>
      <c r="H2" s="7" t="s">
        <v>16</v>
      </c>
      <c r="I2" s="16" t="s">
        <v>21</v>
      </c>
      <c r="J2" s="7" t="s">
        <v>22</v>
      </c>
      <c r="K2" s="16" t="s">
        <v>25</v>
      </c>
      <c r="L2" s="16" t="s">
        <v>23</v>
      </c>
      <c r="M2" s="17"/>
      <c r="N2" s="17"/>
      <c r="O2" s="17"/>
      <c r="P2" s="21"/>
    </row>
    <row r="3" spans="2:16" ht="19.899999999999999" customHeight="1" x14ac:dyDescent="0.25">
      <c r="B3" s="4" t="s">
        <v>0</v>
      </c>
      <c r="C3" s="8">
        <v>660</v>
      </c>
      <c r="D3" s="8"/>
      <c r="E3" s="9">
        <f>C3/31</f>
        <v>21.29032258064516</v>
      </c>
      <c r="F3" s="8">
        <v>960</v>
      </c>
      <c r="G3" s="9">
        <f>C3/F3*100</f>
        <v>68.75</v>
      </c>
      <c r="H3" s="10">
        <v>7774606.0499999998</v>
      </c>
      <c r="I3" s="11">
        <f t="shared" ref="I3:I15" si="0">H3/(C3+D3)</f>
        <v>11779.706136363637</v>
      </c>
      <c r="J3" s="11">
        <v>12615595.77</v>
      </c>
      <c r="K3" s="11">
        <f>J3/C3</f>
        <v>19114.539045454545</v>
      </c>
      <c r="L3" s="11">
        <f>I3+K3</f>
        <v>30894.24518181818</v>
      </c>
      <c r="M3" s="15"/>
      <c r="N3" s="15"/>
      <c r="O3" s="15"/>
      <c r="P3" s="20"/>
    </row>
    <row r="4" spans="2:16" ht="21.6" customHeight="1" x14ac:dyDescent="0.25">
      <c r="B4" s="4" t="s">
        <v>2</v>
      </c>
      <c r="C4" s="8">
        <v>90</v>
      </c>
      <c r="D4" s="8"/>
      <c r="E4" s="9">
        <f>C4/9</f>
        <v>10</v>
      </c>
      <c r="F4" s="8">
        <v>180</v>
      </c>
      <c r="G4" s="9">
        <f t="shared" ref="G4:G14" si="1">C4/F4*100</f>
        <v>50</v>
      </c>
      <c r="H4" s="10">
        <v>1534631.42</v>
      </c>
      <c r="I4" s="11">
        <f t="shared" si="0"/>
        <v>17051.46022222222</v>
      </c>
      <c r="J4" s="11">
        <v>3172948.27</v>
      </c>
      <c r="K4" s="11">
        <f t="shared" ref="K4:K15" si="2">J4/C4</f>
        <v>35254.980777777775</v>
      </c>
      <c r="L4" s="11">
        <f t="shared" ref="L4:L15" si="3">I4+K4</f>
        <v>52306.440999999992</v>
      </c>
      <c r="M4" s="15"/>
      <c r="N4" s="15"/>
      <c r="O4" s="15"/>
      <c r="P4" s="20"/>
    </row>
    <row r="5" spans="2:16" ht="19.899999999999999" customHeight="1" x14ac:dyDescent="0.25">
      <c r="B5" s="4" t="s">
        <v>3</v>
      </c>
      <c r="C5" s="8">
        <v>101</v>
      </c>
      <c r="D5" s="8">
        <v>15</v>
      </c>
      <c r="E5" s="9">
        <f>C5/9</f>
        <v>11.222222222222221</v>
      </c>
      <c r="F5" s="8">
        <v>360</v>
      </c>
      <c r="G5" s="9">
        <f t="shared" si="1"/>
        <v>28.055555555555557</v>
      </c>
      <c r="H5" s="10">
        <v>3214874.53</v>
      </c>
      <c r="I5" s="11">
        <f t="shared" si="0"/>
        <v>27714.435603448273</v>
      </c>
      <c r="J5" s="11">
        <v>3189331.84</v>
      </c>
      <c r="K5" s="11">
        <f t="shared" si="2"/>
        <v>31577.542970297029</v>
      </c>
      <c r="L5" s="11">
        <f t="shared" si="3"/>
        <v>59291.978573745306</v>
      </c>
      <c r="M5" s="15"/>
      <c r="N5" s="15"/>
      <c r="O5" s="15"/>
      <c r="P5" s="20"/>
    </row>
    <row r="6" spans="2:16" ht="19.149999999999999" customHeight="1" x14ac:dyDescent="0.25">
      <c r="B6" s="4" t="s">
        <v>4</v>
      </c>
      <c r="C6" s="8">
        <v>49</v>
      </c>
      <c r="D6" s="8">
        <v>9</v>
      </c>
      <c r="E6" s="9">
        <f>C6/7</f>
        <v>7</v>
      </c>
      <c r="F6" s="8">
        <v>100</v>
      </c>
      <c r="G6" s="9">
        <f t="shared" si="1"/>
        <v>49</v>
      </c>
      <c r="H6" s="10">
        <v>1577081.4</v>
      </c>
      <c r="I6" s="11">
        <f t="shared" si="0"/>
        <v>27191.058620689655</v>
      </c>
      <c r="J6" s="11">
        <v>2175915.2400000002</v>
      </c>
      <c r="K6" s="11">
        <f t="shared" si="2"/>
        <v>44406.433469387761</v>
      </c>
      <c r="L6" s="11">
        <f t="shared" si="3"/>
        <v>71597.492090077416</v>
      </c>
      <c r="M6" s="15"/>
      <c r="N6" s="15"/>
      <c r="O6" s="15"/>
      <c r="P6" s="20"/>
    </row>
    <row r="7" spans="2:16" ht="18.600000000000001" customHeight="1" x14ac:dyDescent="0.25">
      <c r="B7" s="4" t="s">
        <v>1</v>
      </c>
      <c r="C7" s="8">
        <v>100</v>
      </c>
      <c r="D7" s="8">
        <v>18</v>
      </c>
      <c r="E7" s="9">
        <f>C7/11</f>
        <v>9.0909090909090917</v>
      </c>
      <c r="F7" s="8">
        <v>265</v>
      </c>
      <c r="G7" s="9">
        <f t="shared" si="1"/>
        <v>37.735849056603776</v>
      </c>
      <c r="H7" s="10">
        <v>2388126.85</v>
      </c>
      <c r="I7" s="11">
        <f t="shared" si="0"/>
        <v>20238.363135593219</v>
      </c>
      <c r="J7" s="11">
        <v>4068260.16</v>
      </c>
      <c r="K7" s="11">
        <f t="shared" si="2"/>
        <v>40682.601600000002</v>
      </c>
      <c r="L7" s="11">
        <f t="shared" si="3"/>
        <v>60920.964735593225</v>
      </c>
      <c r="M7" s="15"/>
      <c r="N7" s="15"/>
      <c r="O7" s="15"/>
      <c r="P7" s="20"/>
    </row>
    <row r="8" spans="2:16" ht="19.149999999999999" customHeight="1" x14ac:dyDescent="0.25">
      <c r="B8" s="4" t="s">
        <v>5</v>
      </c>
      <c r="C8" s="8">
        <v>56</v>
      </c>
      <c r="D8" s="8">
        <v>15</v>
      </c>
      <c r="E8" s="9">
        <f>C8/9</f>
        <v>6.2222222222222223</v>
      </c>
      <c r="F8" s="8">
        <v>180</v>
      </c>
      <c r="G8" s="9">
        <f t="shared" si="1"/>
        <v>31.111111111111111</v>
      </c>
      <c r="H8" s="10">
        <v>1652847.91</v>
      </c>
      <c r="I8" s="11">
        <f t="shared" si="0"/>
        <v>23279.548028169014</v>
      </c>
      <c r="J8" s="11">
        <v>2325368.12</v>
      </c>
      <c r="K8" s="11">
        <f t="shared" si="2"/>
        <v>41524.430714285714</v>
      </c>
      <c r="L8" s="11">
        <f t="shared" si="3"/>
        <v>64803.978742454725</v>
      </c>
      <c r="M8" s="15"/>
      <c r="N8" s="15"/>
      <c r="O8" s="15"/>
      <c r="P8" s="20"/>
    </row>
    <row r="9" spans="2:16" ht="21.6" customHeight="1" x14ac:dyDescent="0.25">
      <c r="B9" s="4" t="s">
        <v>6</v>
      </c>
      <c r="C9" s="8">
        <v>121</v>
      </c>
      <c r="D9" s="8">
        <v>15</v>
      </c>
      <c r="E9" s="9">
        <f>C9/11</f>
        <v>11</v>
      </c>
      <c r="F9" s="8">
        <v>306</v>
      </c>
      <c r="G9" s="9">
        <f t="shared" si="1"/>
        <v>39.542483660130721</v>
      </c>
      <c r="H9" s="10">
        <v>3555115.03</v>
      </c>
      <c r="I9" s="11">
        <f t="shared" si="0"/>
        <v>26140.551691176468</v>
      </c>
      <c r="J9" s="11">
        <v>4381902.13</v>
      </c>
      <c r="K9" s="11">
        <f t="shared" si="2"/>
        <v>36214.067190082642</v>
      </c>
      <c r="L9" s="11">
        <f t="shared" si="3"/>
        <v>62354.618881259114</v>
      </c>
      <c r="M9" s="15"/>
      <c r="N9" s="15"/>
      <c r="O9" s="15"/>
      <c r="P9" s="20"/>
    </row>
    <row r="10" spans="2:16" ht="19.899999999999999" customHeight="1" x14ac:dyDescent="0.25">
      <c r="B10" s="4" t="s">
        <v>7</v>
      </c>
      <c r="C10" s="8">
        <v>21</v>
      </c>
      <c r="D10" s="8">
        <v>10</v>
      </c>
      <c r="E10" s="9">
        <f>C10/6</f>
        <v>3.5</v>
      </c>
      <c r="F10" s="8">
        <v>120</v>
      </c>
      <c r="G10" s="9">
        <f t="shared" si="1"/>
        <v>17.5</v>
      </c>
      <c r="H10" s="10">
        <v>1033365.05</v>
      </c>
      <c r="I10" s="11">
        <f t="shared" si="0"/>
        <v>33334.356451612904</v>
      </c>
      <c r="J10" s="11">
        <v>1474211.58</v>
      </c>
      <c r="K10" s="11">
        <f t="shared" si="2"/>
        <v>70200.551428571431</v>
      </c>
      <c r="L10" s="11">
        <f t="shared" si="3"/>
        <v>103534.90788018433</v>
      </c>
      <c r="M10" s="15"/>
      <c r="N10" s="15"/>
      <c r="O10" s="15"/>
      <c r="P10" s="20"/>
    </row>
    <row r="11" spans="2:16" ht="19.899999999999999" customHeight="1" x14ac:dyDescent="0.25">
      <c r="B11" s="4" t="s">
        <v>8</v>
      </c>
      <c r="C11" s="8">
        <v>11</v>
      </c>
      <c r="D11" s="8">
        <v>13</v>
      </c>
      <c r="E11" s="9">
        <f>C11/4</f>
        <v>2.75</v>
      </c>
      <c r="F11" s="8">
        <v>120</v>
      </c>
      <c r="G11" s="9">
        <f t="shared" si="1"/>
        <v>9.1666666666666661</v>
      </c>
      <c r="H11" s="10">
        <v>783195.56</v>
      </c>
      <c r="I11" s="11">
        <f t="shared" si="0"/>
        <v>32633.148333333334</v>
      </c>
      <c r="J11" s="11">
        <v>477715.24</v>
      </c>
      <c r="K11" s="11">
        <f t="shared" si="2"/>
        <v>43428.65818181818</v>
      </c>
      <c r="L11" s="11">
        <f t="shared" si="3"/>
        <v>76061.806515151518</v>
      </c>
      <c r="M11" s="15"/>
      <c r="N11" s="15"/>
      <c r="O11" s="15"/>
      <c r="P11" s="20"/>
    </row>
    <row r="12" spans="2:16" ht="21" customHeight="1" x14ac:dyDescent="0.25">
      <c r="B12" s="4" t="s">
        <v>9</v>
      </c>
      <c r="C12" s="8">
        <v>60</v>
      </c>
      <c r="D12" s="8">
        <v>18</v>
      </c>
      <c r="E12" s="9">
        <f>C12/9</f>
        <v>6.666666666666667</v>
      </c>
      <c r="F12" s="8">
        <v>200</v>
      </c>
      <c r="G12" s="9">
        <f t="shared" si="1"/>
        <v>30</v>
      </c>
      <c r="H12" s="10">
        <v>1649382.82</v>
      </c>
      <c r="I12" s="11">
        <f t="shared" si="0"/>
        <v>21145.933589743592</v>
      </c>
      <c r="J12" s="11">
        <v>2592903.75</v>
      </c>
      <c r="K12" s="11">
        <f t="shared" si="2"/>
        <v>43215.0625</v>
      </c>
      <c r="L12" s="11">
        <f t="shared" si="3"/>
        <v>64360.996089743596</v>
      </c>
      <c r="M12" s="15"/>
      <c r="N12" s="15"/>
      <c r="O12" s="15"/>
      <c r="P12" s="20"/>
    </row>
    <row r="13" spans="2:16" ht="19.149999999999999" customHeight="1" x14ac:dyDescent="0.25">
      <c r="B13" s="4" t="s">
        <v>10</v>
      </c>
      <c r="C13" s="8">
        <v>200</v>
      </c>
      <c r="D13" s="8"/>
      <c r="E13" s="9">
        <f>C13/11</f>
        <v>18.181818181818183</v>
      </c>
      <c r="F13" s="8">
        <v>320</v>
      </c>
      <c r="G13" s="9">
        <f t="shared" si="1"/>
        <v>62.5</v>
      </c>
      <c r="H13" s="10">
        <v>3472658.24</v>
      </c>
      <c r="I13" s="11">
        <f t="shared" si="0"/>
        <v>17363.2912</v>
      </c>
      <c r="J13" s="11">
        <v>5371197.5599999996</v>
      </c>
      <c r="K13" s="11">
        <f t="shared" si="2"/>
        <v>26855.987799999999</v>
      </c>
      <c r="L13" s="11">
        <f t="shared" si="3"/>
        <v>44219.278999999995</v>
      </c>
      <c r="M13" s="15"/>
      <c r="N13" s="15"/>
      <c r="O13" s="15"/>
      <c r="P13" s="20"/>
    </row>
    <row r="14" spans="2:16" ht="18" customHeight="1" x14ac:dyDescent="0.25">
      <c r="B14" s="4" t="s">
        <v>11</v>
      </c>
      <c r="C14" s="8">
        <v>202</v>
      </c>
      <c r="D14" s="8"/>
      <c r="E14" s="9">
        <f>C14/11</f>
        <v>18.363636363636363</v>
      </c>
      <c r="F14" s="8">
        <v>600</v>
      </c>
      <c r="G14" s="9">
        <f t="shared" si="1"/>
        <v>33.666666666666664</v>
      </c>
      <c r="H14" s="10">
        <v>3262840.12</v>
      </c>
      <c r="I14" s="11">
        <f t="shared" si="0"/>
        <v>16152.67386138614</v>
      </c>
      <c r="J14" s="11">
        <v>4865748.4800000004</v>
      </c>
      <c r="K14" s="11">
        <f t="shared" si="2"/>
        <v>24087.863762376241</v>
      </c>
      <c r="L14" s="11">
        <f t="shared" si="3"/>
        <v>40240.537623762379</v>
      </c>
      <c r="M14" s="15"/>
      <c r="N14" s="15"/>
      <c r="O14" s="15"/>
      <c r="P14" s="20"/>
    </row>
    <row r="15" spans="2:16" ht="19.899999999999999" customHeight="1" x14ac:dyDescent="0.25">
      <c r="B15" s="4" t="s">
        <v>12</v>
      </c>
      <c r="C15" s="8">
        <v>57</v>
      </c>
      <c r="D15" s="8">
        <v>18</v>
      </c>
      <c r="E15" s="9">
        <f>C15/8</f>
        <v>7.125</v>
      </c>
      <c r="F15" s="8">
        <v>70</v>
      </c>
      <c r="G15" s="9">
        <f>C15/F15*100</f>
        <v>81.428571428571431</v>
      </c>
      <c r="H15" s="10">
        <v>1250045.27</v>
      </c>
      <c r="I15" s="11">
        <f t="shared" si="0"/>
        <v>16667.270266666666</v>
      </c>
      <c r="J15" s="11">
        <v>2393153.96</v>
      </c>
      <c r="K15" s="11">
        <f t="shared" si="2"/>
        <v>41985.157192982457</v>
      </c>
      <c r="L15" s="11">
        <f t="shared" si="3"/>
        <v>58652.427459649123</v>
      </c>
      <c r="M15" s="15"/>
      <c r="N15" s="15"/>
      <c r="O15" s="15"/>
      <c r="P15" s="20"/>
    </row>
    <row r="16" spans="2:16" ht="25.9" customHeight="1" x14ac:dyDescent="0.25">
      <c r="B16" s="4" t="s">
        <v>14</v>
      </c>
      <c r="C16" s="6">
        <f t="shared" ref="C16:H16" si="4">SUM(C3:C15)</f>
        <v>1728</v>
      </c>
      <c r="D16" s="6">
        <f t="shared" si="4"/>
        <v>131</v>
      </c>
      <c r="E16" s="18">
        <v>12.77</v>
      </c>
      <c r="F16" s="6">
        <f t="shared" si="4"/>
        <v>3781</v>
      </c>
      <c r="G16" s="9">
        <f>C16/F16*100</f>
        <v>45.70219518645861</v>
      </c>
      <c r="H16" s="12">
        <f t="shared" si="4"/>
        <v>33148770.25</v>
      </c>
      <c r="I16" s="12">
        <f>SUM(I3:I15)/13</f>
        <v>22360.907472338855</v>
      </c>
      <c r="J16" s="12">
        <f>SUM(J3:J15)</f>
        <v>49104252.100000001</v>
      </c>
      <c r="K16" s="12">
        <f t="shared" ref="K16" si="5">SUM(K3:K15)/13</f>
        <v>38349.836664079521</v>
      </c>
      <c r="L16" s="12">
        <f>(H16+J16)/C16</f>
        <v>47600.128674768515</v>
      </c>
      <c r="M16" s="19"/>
      <c r="N16" s="19"/>
      <c r="O16" s="19"/>
      <c r="P16" s="20"/>
    </row>
    <row r="17" spans="2:16" ht="22.15" customHeight="1" x14ac:dyDescent="0.25">
      <c r="P17" s="20"/>
    </row>
    <row r="18" spans="2:16" s="3" customFormat="1" ht="18.75" x14ac:dyDescent="0.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2:16" x14ac:dyDescent="0.25">
      <c r="H19" s="5"/>
    </row>
  </sheetData>
  <mergeCells count="1">
    <mergeCell ref="B1:I1"/>
  </mergeCells>
  <pageMargins left="0.11811023622047245" right="0.11811023622047245" top="1.3385826771653544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Professional</cp:lastModifiedBy>
  <cp:lastPrinted>2024-02-16T07:07:17Z</cp:lastPrinted>
  <dcterms:created xsi:type="dcterms:W3CDTF">2015-11-03T13:14:52Z</dcterms:created>
  <dcterms:modified xsi:type="dcterms:W3CDTF">2024-02-16T07:07:27Z</dcterms:modified>
</cp:coreProperties>
</file>